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<sst xmlns="http://schemas.openxmlformats.org/spreadsheetml/2006/main" count="832" uniqueCount="66">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</sst>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8" sqref="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14560.1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C7+E7+K7-AG16-AG25</f>
        <v>9347.299999999987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17126</v>
      </c>
      <c r="C8" s="167">
        <v>28300.3066200002</v>
      </c>
      <c r="D8" s="171">
        <v>15433.8</v>
      </c>
      <c r="E8" s="172">
        <v>3256.1</v>
      </c>
      <c r="F8" s="173">
        <v>3703.8</v>
      </c>
      <c r="G8" s="173">
        <v>3391.5</v>
      </c>
      <c r="H8" s="173">
        <v>6774.6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25201.006620000193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189486.9</v>
      </c>
      <c r="C9" s="178">
        <f t="shared" si="0"/>
        <v>67226.46300000006</v>
      </c>
      <c r="D9" s="179">
        <f t="shared" si="0"/>
        <v>18523</v>
      </c>
      <c r="E9" s="179">
        <f t="shared" si="0"/>
        <v>7287.4</v>
      </c>
      <c r="F9" s="179">
        <f t="shared" si="0"/>
        <v>5701.399999999999</v>
      </c>
      <c r="G9" s="179">
        <f t="shared" si="0"/>
        <v>3391.4</v>
      </c>
      <c r="H9" s="179">
        <f>H10+H15+H24+H33+H47+H52+H54+H61+H62+H71+H72+H88+H76+H81+H83+H82+H69+H89+H90+H91+H70+H40+H92</f>
        <v>7572.599999999999</v>
      </c>
      <c r="I9" s="179">
        <f t="shared" si="0"/>
        <v>0</v>
      </c>
      <c r="J9" s="179">
        <f t="shared" si="0"/>
        <v>0</v>
      </c>
      <c r="K9" s="179">
        <f t="shared" si="0"/>
        <v>0</v>
      </c>
      <c r="L9" s="179">
        <f t="shared" si="0"/>
        <v>0</v>
      </c>
      <c r="M9" s="179">
        <f t="shared" si="0"/>
        <v>0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42475.8</v>
      </c>
      <c r="AH9" s="179">
        <f>AH10+AH15+AH24+AH33+AH47+AH52+AH54+AH61+AH62+AH71+AH72+AH76+AH88+AH81+AH83+AH82+AH69+AH89+AH91+AH90+AH70+AH40+AH92</f>
        <v>214237.56300000002</v>
      </c>
      <c r="AI9" s="133"/>
      <c r="AJ9" s="133"/>
    </row>
    <row r="10" spans="1:36" s="140" customFormat="1" ht="15.75">
      <c r="A10" s="143" t="s">
        <v>4</v>
      </c>
      <c r="B10" s="138">
        <f>18308.1+568</f>
        <v>18876.1</v>
      </c>
      <c r="C10" s="138">
        <v>6768.299999999999</v>
      </c>
      <c r="D10" s="139"/>
      <c r="E10" s="139">
        <v>816.9</v>
      </c>
      <c r="F10" s="139">
        <v>556.7</v>
      </c>
      <c r="G10" s="139">
        <v>252.7</v>
      </c>
      <c r="H10" s="139">
        <v>47.1</v>
      </c>
      <c r="I10" s="139"/>
      <c r="J10" s="139"/>
      <c r="K10" s="180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1673.3999999999999</v>
      </c>
      <c r="AH10" s="139">
        <f>B10+C10-AG10</f>
        <v>23970.999999999996</v>
      </c>
      <c r="AJ10" s="141"/>
    </row>
    <row r="11" spans="1:36" s="140" customFormat="1" ht="15.75">
      <c r="A11" s="137" t="s">
        <v>5</v>
      </c>
      <c r="B11" s="138">
        <f>17320.1+477.4</f>
        <v>17797.5</v>
      </c>
      <c r="C11" s="138">
        <v>5430.600000000006</v>
      </c>
      <c r="D11" s="139"/>
      <c r="E11" s="139">
        <v>385.2</v>
      </c>
      <c r="F11" s="139">
        <v>462.1</v>
      </c>
      <c r="G11" s="139">
        <v>247.2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1094.5</v>
      </c>
      <c r="AH11" s="139">
        <f>B11+C11-AG11</f>
        <v>22133.600000000006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>
        <v>71.3</v>
      </c>
      <c r="G12" s="139"/>
      <c r="H12" s="139">
        <v>23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94.3</v>
      </c>
      <c r="AH12" s="139">
        <f>B12+C12-AG12</f>
        <v>38.8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968.8999999999985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23.300000000000026</v>
      </c>
      <c r="G14" s="139">
        <f t="shared" si="2"/>
        <v>5.5</v>
      </c>
      <c r="H14" s="139">
        <f>H10-H11-H12-H13</f>
        <v>24.1</v>
      </c>
      <c r="I14" s="139">
        <f t="shared" si="2"/>
        <v>0</v>
      </c>
      <c r="J14" s="139">
        <f t="shared" si="2"/>
        <v>0</v>
      </c>
      <c r="K14" s="139">
        <f t="shared" si="2"/>
        <v>0</v>
      </c>
      <c r="L14" s="139">
        <f t="shared" si="2"/>
        <v>0</v>
      </c>
      <c r="M14" s="139">
        <f t="shared" si="2"/>
        <v>0</v>
      </c>
      <c r="N14" s="139">
        <f t="shared" si="2"/>
        <v>0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484.6</v>
      </c>
      <c r="AH14" s="139">
        <f>AH10-AH11-AH12-AH13</f>
        <v>1798.5999999999906</v>
      </c>
      <c r="AJ14" s="141"/>
    </row>
    <row r="15" spans="1:36" s="140" customFormat="1" ht="15" customHeight="1">
      <c r="A15" s="143" t="s">
        <v>6</v>
      </c>
      <c r="B15" s="138">
        <f>41794.5-150.8</f>
        <v>41643.7</v>
      </c>
      <c r="C15" s="138">
        <v>29268.100000000035</v>
      </c>
      <c r="D15" s="144"/>
      <c r="E15" s="144">
        <v>4031.4</v>
      </c>
      <c r="F15" s="139">
        <f>1283.3+847.7</f>
        <v>2131</v>
      </c>
      <c r="G15" s="139">
        <v>64.1</v>
      </c>
      <c r="H15" s="139">
        <f>956.3+88.2</f>
        <v>1044.5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7271</v>
      </c>
      <c r="AH15" s="139">
        <f aca="true" t="shared" si="3" ref="AH15:AH31">B15+C15-AG15</f>
        <v>63640.80000000003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>
        <v>4031.4</v>
      </c>
      <c r="F16" s="148">
        <v>847.7</v>
      </c>
      <c r="G16" s="148"/>
      <c r="H16" s="148">
        <v>88.2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4967.3</v>
      </c>
      <c r="AH16" s="147">
        <f t="shared" si="3"/>
        <v>8062.900000000002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>
        <v>4031.4</v>
      </c>
      <c r="F17" s="139">
        <f>1107.9+847.7</f>
        <v>1955.6000000000001</v>
      </c>
      <c r="G17" s="139"/>
      <c r="H17" s="139">
        <f>42.4+88.2</f>
        <v>130.6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6117.6</v>
      </c>
      <c r="AH17" s="139">
        <f t="shared" si="3"/>
        <v>40303.959999999985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>
        <v>0.2</v>
      </c>
      <c r="G19" s="139"/>
      <c r="H19" s="139">
        <v>23.1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23.3</v>
      </c>
      <c r="AH19" s="139">
        <f t="shared" si="3"/>
        <v>2457.199999999998</v>
      </c>
      <c r="AJ19" s="141"/>
    </row>
    <row r="20" spans="1:36" s="140" customFormat="1" ht="15.75">
      <c r="A20" s="137" t="s">
        <v>2</v>
      </c>
      <c r="B20" s="138">
        <f>1345.8-150.8</f>
        <v>1195</v>
      </c>
      <c r="C20" s="138">
        <v>7699.5</v>
      </c>
      <c r="D20" s="139"/>
      <c r="E20" s="139"/>
      <c r="F20" s="139">
        <v>114.6</v>
      </c>
      <c r="G20" s="139">
        <v>64.1</v>
      </c>
      <c r="H20" s="139">
        <v>132.3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311</v>
      </c>
      <c r="AH20" s="139">
        <f t="shared" si="3"/>
        <v>8583.5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>
        <f>114.8+47.7</f>
        <v>162.5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162.5</v>
      </c>
      <c r="AH21" s="139">
        <f t="shared" si="3"/>
        <v>1413.1999999999998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60.59999999999988</v>
      </c>
      <c r="G23" s="139">
        <f t="shared" si="4"/>
        <v>0</v>
      </c>
      <c r="H23" s="139">
        <f>H15-H17-H18-H19-H20-H21-H22</f>
        <v>596</v>
      </c>
      <c r="I23" s="139">
        <f t="shared" si="4"/>
        <v>0</v>
      </c>
      <c r="J23" s="139">
        <f t="shared" si="4"/>
        <v>0</v>
      </c>
      <c r="K23" s="139">
        <f t="shared" si="4"/>
        <v>0</v>
      </c>
      <c r="L23" s="139">
        <f t="shared" si="4"/>
        <v>0</v>
      </c>
      <c r="M23" s="139">
        <f t="shared" si="4"/>
        <v>0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656.5999999999999</v>
      </c>
      <c r="AH23" s="139">
        <f>B23+C23-AG23</f>
        <v>10868.299999999997</v>
      </c>
      <c r="AJ23" s="141"/>
    </row>
    <row r="24" spans="1:36" s="140" customFormat="1" ht="15" customHeight="1">
      <c r="A24" s="143" t="s">
        <v>7</v>
      </c>
      <c r="B24" s="138">
        <f>40230.8-580</f>
        <v>39650.8</v>
      </c>
      <c r="C24" s="138">
        <v>12878.563000000016</v>
      </c>
      <c r="D24" s="139"/>
      <c r="E24" s="139"/>
      <c r="F24" s="139">
        <f>1150</f>
        <v>1150</v>
      </c>
      <c r="G24" s="139"/>
      <c r="H24" s="139">
        <f>954.5+699.4</f>
        <v>1653.9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2803.9</v>
      </c>
      <c r="AH24" s="139">
        <f t="shared" si="3"/>
        <v>49725.46300000002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>
        <v>1150</v>
      </c>
      <c r="G25" s="148"/>
      <c r="H25" s="148">
        <v>699.4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1849.4</v>
      </c>
      <c r="AH25" s="147">
        <f t="shared" si="3"/>
        <v>15345.300000000001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39560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1150</v>
      </c>
      <c r="G32" s="139">
        <f t="shared" si="5"/>
        <v>0</v>
      </c>
      <c r="H32" s="139">
        <f>H24-H26-H27-H28-H29-H30-H31</f>
        <v>1653.9</v>
      </c>
      <c r="I32" s="139">
        <f t="shared" si="5"/>
        <v>0</v>
      </c>
      <c r="J32" s="139">
        <f t="shared" si="5"/>
        <v>0</v>
      </c>
      <c r="K32" s="139">
        <f t="shared" si="5"/>
        <v>0</v>
      </c>
      <c r="L32" s="139">
        <f t="shared" si="5"/>
        <v>0</v>
      </c>
      <c r="M32" s="139">
        <f t="shared" si="5"/>
        <v>0</v>
      </c>
      <c r="N32" s="139">
        <f t="shared" si="5"/>
        <v>0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2803.9</v>
      </c>
      <c r="AH32" s="139">
        <f>AH24-AH30</f>
        <v>49634.663000000015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>
        <v>647.3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647.3</v>
      </c>
      <c r="AH33" s="139">
        <f aca="true" t="shared" si="6" ref="AH33:AH38">B33+C33-AG33</f>
        <v>2522.8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0</v>
      </c>
      <c r="AH34" s="139">
        <f t="shared" si="6"/>
        <v>392.7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</v>
      </c>
      <c r="AH36" s="139">
        <f t="shared" si="6"/>
        <v>74.7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>
        <v>494.9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494.9</v>
      </c>
      <c r="AH37" s="139">
        <f t="shared" si="6"/>
        <v>1840.6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152.39999999999998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0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152.39999999999998</v>
      </c>
      <c r="AH39" s="139">
        <f>AH33-AH34-AH36-AH38-AH35-AH37</f>
        <v>146.30000000000064</v>
      </c>
      <c r="AJ39" s="141"/>
    </row>
    <row r="40" spans="1:36" s="140" customFormat="1" ht="15" customHeight="1">
      <c r="A40" s="143" t="s">
        <v>29</v>
      </c>
      <c r="B40" s="138">
        <f>1347.9+32.7</f>
        <v>1380.6000000000001</v>
      </c>
      <c r="C40" s="138">
        <v>323.5</v>
      </c>
      <c r="D40" s="139"/>
      <c r="E40" s="139"/>
      <c r="F40" s="139">
        <v>39.3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39.3</v>
      </c>
      <c r="AH40" s="139">
        <f aca="true" t="shared" si="8" ref="AH40:AH45">B40+C40-AG40</f>
        <v>1664.8000000000002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0</v>
      </c>
      <c r="AH41" s="139">
        <f t="shared" si="8"/>
        <v>1401.9999999999993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>
        <v>0.9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0.9</v>
      </c>
      <c r="AH42" s="139">
        <f t="shared" si="8"/>
        <v>0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0</v>
      </c>
      <c r="AH43" s="139">
        <f t="shared" si="8"/>
        <v>13.300000000000004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>
        <v>4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4</v>
      </c>
      <c r="AH44" s="139">
        <f t="shared" si="8"/>
        <v>169.10000000000005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64.00000000000023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34.4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34.4</v>
      </c>
      <c r="AH46" s="139">
        <f>AH40-AH41-AH42-AH43-AH44-AH45</f>
        <v>80.4000000000008</v>
      </c>
      <c r="AJ46" s="141"/>
    </row>
    <row r="47" spans="1:36" s="140" customFormat="1" ht="17.25" customHeight="1">
      <c r="A47" s="143" t="s">
        <v>43</v>
      </c>
      <c r="B47" s="142">
        <f>8106.7-26.4</f>
        <v>8080.3</v>
      </c>
      <c r="C47" s="138">
        <v>2988.9000000000015</v>
      </c>
      <c r="D47" s="139"/>
      <c r="E47" s="152">
        <v>53.2</v>
      </c>
      <c r="F47" s="152">
        <v>1580.1</v>
      </c>
      <c r="G47" s="152"/>
      <c r="H47" s="152">
        <v>1.8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1635.1</v>
      </c>
      <c r="AH47" s="139">
        <f>B47+C47-AG47</f>
        <v>9434.1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0</v>
      </c>
      <c r="AH48" s="139">
        <f>B48+C48-AG48</f>
        <v>158.60000000000002</v>
      </c>
      <c r="AJ48" s="141"/>
    </row>
    <row r="49" spans="1:36" s="140" customFormat="1" ht="15.75">
      <c r="A49" s="137" t="s">
        <v>16</v>
      </c>
      <c r="B49" s="138">
        <f>7410.5-112</f>
        <v>7298.5</v>
      </c>
      <c r="C49" s="138">
        <v>2121.5000000000036</v>
      </c>
      <c r="D49" s="139"/>
      <c r="E49" s="139"/>
      <c r="F49" s="139">
        <v>1559.4</v>
      </c>
      <c r="G49" s="139"/>
      <c r="H49" s="139">
        <v>1.8</v>
      </c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1561.2</v>
      </c>
      <c r="AH49" s="139">
        <f>B49+C49-AG49</f>
        <v>7858.800000000004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727.5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20.699999999999818</v>
      </c>
      <c r="G51" s="139">
        <f t="shared" si="10"/>
        <v>0</v>
      </c>
      <c r="H51" s="139">
        <f>H47-H48-H49</f>
        <v>0</v>
      </c>
      <c r="I51" s="139">
        <f t="shared" si="10"/>
        <v>0</v>
      </c>
      <c r="J51" s="139">
        <f t="shared" si="10"/>
        <v>0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0</v>
      </c>
      <c r="O51" s="139">
        <f t="shared" si="10"/>
        <v>0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73.89999999999982</v>
      </c>
      <c r="AH51" s="139">
        <f>AH47-AH49-AH48</f>
        <v>1416.6999999999966</v>
      </c>
      <c r="AJ51" s="141"/>
    </row>
    <row r="52" spans="1:36" s="140" customFormat="1" ht="15" customHeight="1">
      <c r="A52" s="143" t="s">
        <v>0</v>
      </c>
      <c r="B52" s="138">
        <f>12178.3-243</f>
        <v>11935.3</v>
      </c>
      <c r="C52" s="138">
        <v>2986.9999999999973</v>
      </c>
      <c r="D52" s="139"/>
      <c r="E52" s="139">
        <v>83.7</v>
      </c>
      <c r="F52" s="139">
        <v>1947.1</v>
      </c>
      <c r="G52" s="139">
        <v>120.8</v>
      </c>
      <c r="H52" s="139">
        <v>2138.3</v>
      </c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4289.9</v>
      </c>
      <c r="AH52" s="139">
        <f aca="true" t="shared" si="11" ref="AH52:AH59">B52+C52-AG52</f>
        <v>10632.399999999996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>
        <v>677.1</v>
      </c>
      <c r="G53" s="139">
        <v>35.3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796.1</v>
      </c>
      <c r="AH53" s="139">
        <f t="shared" si="11"/>
        <v>1066.8999999999996</v>
      </c>
      <c r="AJ53" s="141"/>
    </row>
    <row r="54" spans="1:36" s="140" customFormat="1" ht="15" customHeight="1">
      <c r="A54" s="143" t="s">
        <v>9</v>
      </c>
      <c r="B54" s="151">
        <f>1909.6+16.9+150.8</f>
        <v>2077.3</v>
      </c>
      <c r="C54" s="138">
        <v>1168.1999999999998</v>
      </c>
      <c r="D54" s="139"/>
      <c r="E54" s="139">
        <v>185.8</v>
      </c>
      <c r="F54" s="139">
        <v>4.3</v>
      </c>
      <c r="G54" s="139">
        <v>148.9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339</v>
      </c>
      <c r="AH54" s="139">
        <f t="shared" si="11"/>
        <v>2906.5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>
        <v>4.3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4.3</v>
      </c>
      <c r="AH55" s="139">
        <f t="shared" si="11"/>
        <v>1538.3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752.8000000000002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148.9</v>
      </c>
      <c r="H60" s="139">
        <f>H54-H55-H57-H59-H56-H58</f>
        <v>0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334.7</v>
      </c>
      <c r="AH60" s="139">
        <f>AH54-AH55-AH57-AH59-AH56-AH58</f>
        <v>1109.2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0</v>
      </c>
      <c r="AH61" s="139">
        <f aca="true" t="shared" si="14" ref="AH61:AH67">B61+C61-AG61</f>
        <v>147.29999999999998</v>
      </c>
      <c r="AJ61" s="141"/>
    </row>
    <row r="62" spans="1:36" s="140" customFormat="1" ht="15" customHeight="1">
      <c r="A62" s="143" t="s">
        <v>11</v>
      </c>
      <c r="B62" s="138">
        <f>4441.9-400</f>
        <v>4041.8999999999996</v>
      </c>
      <c r="C62" s="138">
        <v>5154.400000000001</v>
      </c>
      <c r="D62" s="139"/>
      <c r="E62" s="139">
        <v>193</v>
      </c>
      <c r="F62" s="139"/>
      <c r="G62" s="139">
        <v>4</v>
      </c>
      <c r="H62" s="139">
        <v>175.2</v>
      </c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372.2</v>
      </c>
      <c r="AH62" s="139">
        <f t="shared" si="14"/>
        <v>8824.099999999999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193</v>
      </c>
      <c r="AH63" s="139">
        <f t="shared" si="14"/>
        <v>3242.9999999999995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>
        <v>84.1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84.1</v>
      </c>
      <c r="AH65" s="139">
        <f t="shared" si="14"/>
        <v>945.8000000000001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>
        <v>0.4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0.4</v>
      </c>
      <c r="AH66" s="139">
        <f t="shared" si="14"/>
        <v>134.59999999999997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738.5999999999998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4</v>
      </c>
      <c r="H68" s="139">
        <f>H62-H63-H66-H67-H65-H64</f>
        <v>90.69999999999999</v>
      </c>
      <c r="I68" s="139">
        <f t="shared" si="15"/>
        <v>0</v>
      </c>
      <c r="J68" s="139">
        <f t="shared" si="15"/>
        <v>0</v>
      </c>
      <c r="K68" s="139">
        <f t="shared" si="15"/>
        <v>0</v>
      </c>
      <c r="L68" s="139">
        <f t="shared" si="15"/>
        <v>0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94.69999999999999</v>
      </c>
      <c r="AH68" s="139">
        <f>AH62-AH63-AH66-AH67-AH65-AH64</f>
        <v>3624.999999999998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>
        <v>941.7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941.7</v>
      </c>
      <c r="AH69" s="181">
        <f aca="true" t="shared" si="16" ref="AH69:AH92">B69+C69-AG69</f>
        <v>1355.9000000000003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0</v>
      </c>
      <c r="AH71" s="181">
        <f t="shared" si="16"/>
        <v>1458.5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40+40+49.5+25+28+494.3+39.7+41+96+43+328.2+25+4+775.1+30-154.3-700-21</f>
        <v>1183.5000000000002</v>
      </c>
      <c r="C72" s="138">
        <v>3018.8</v>
      </c>
      <c r="D72" s="139"/>
      <c r="E72" s="139">
        <v>46.7</v>
      </c>
      <c r="F72" s="139">
        <f>11.1+109.9+12.5</f>
        <v>133.5</v>
      </c>
      <c r="G72" s="139"/>
      <c r="H72" s="139">
        <v>65.9</v>
      </c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246.1</v>
      </c>
      <c r="AH72" s="181">
        <f t="shared" si="16"/>
        <v>3956.2000000000003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>
        <v>11.1</v>
      </c>
      <c r="G74" s="139"/>
      <c r="H74" s="139">
        <f>60+4.8</f>
        <v>64.8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75.89999999999999</v>
      </c>
      <c r="AH74" s="181">
        <f t="shared" si="16"/>
        <v>640.5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0</v>
      </c>
      <c r="AH75" s="181">
        <f t="shared" si="16"/>
        <v>150.79999999999998</v>
      </c>
      <c r="AJ75" s="141"/>
    </row>
    <row r="76" spans="1:36" s="192" customFormat="1" ht="15.75">
      <c r="A76" s="183" t="s">
        <v>48</v>
      </c>
      <c r="B76" s="138">
        <f>743.8+242.3</f>
        <v>986.0999999999999</v>
      </c>
      <c r="C76" s="138">
        <v>43.799999999999955</v>
      </c>
      <c r="D76" s="139"/>
      <c r="E76" s="152"/>
      <c r="F76" s="152">
        <v>21.4</v>
      </c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21.4</v>
      </c>
      <c r="AH76" s="181">
        <f t="shared" si="16"/>
        <v>1008.4999999999999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>
        <v>20.9</v>
      </c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20.9</v>
      </c>
      <c r="AH77" s="181">
        <f t="shared" si="16"/>
        <v>195.59999999999997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>
        <v>0.5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0.5</v>
      </c>
      <c r="AH80" s="181">
        <f t="shared" si="16"/>
        <v>2.1000000000000014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>
        <v>398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398</v>
      </c>
      <c r="AH88" s="139">
        <f t="shared" si="16"/>
        <v>0</v>
      </c>
      <c r="AI88" s="112"/>
      <c r="AJ88" s="21"/>
    </row>
    <row r="89" spans="1:36" s="18" customFormat="1" ht="15.75">
      <c r="A89" s="143" t="s">
        <v>50</v>
      </c>
      <c r="B89" s="138">
        <f>13601.2+4158.2</f>
        <v>17759.4</v>
      </c>
      <c r="C89" s="138">
        <v>828.5</v>
      </c>
      <c r="D89" s="139"/>
      <c r="E89" s="139"/>
      <c r="F89" s="139">
        <v>1551.1</v>
      </c>
      <c r="G89" s="139">
        <v>4423</v>
      </c>
      <c r="H89" s="139">
        <v>1571.7</v>
      </c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7545.8</v>
      </c>
      <c r="AH89" s="139">
        <f t="shared" si="16"/>
        <v>11042.100000000002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0</v>
      </c>
      <c r="AH90" s="139">
        <f t="shared" si="16"/>
        <v>5660.4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f>33109.6+400+164.1-3215.3</f>
        <v>30458.399999999998</v>
      </c>
      <c r="C92" s="138">
        <v>0</v>
      </c>
      <c r="D92" s="139">
        <v>18523</v>
      </c>
      <c r="E92" s="139">
        <v>1876.7</v>
      </c>
      <c r="F92" s="139">
        <v>-4752.8</v>
      </c>
      <c r="G92" s="139">
        <v>-1622.1</v>
      </c>
      <c r="H92" s="139">
        <v>226.9</v>
      </c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14251.7</v>
      </c>
      <c r="AH92" s="139">
        <f t="shared" si="16"/>
        <v>16206.699999999997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189486.9</v>
      </c>
      <c r="C94" s="186">
        <f t="shared" si="17"/>
        <v>67226.46300000006</v>
      </c>
      <c r="D94" s="187">
        <f t="shared" si="17"/>
        <v>18523</v>
      </c>
      <c r="E94" s="187">
        <f t="shared" si="17"/>
        <v>7287.4</v>
      </c>
      <c r="F94" s="187">
        <f t="shared" si="17"/>
        <v>5701.399999999999</v>
      </c>
      <c r="G94" s="187">
        <f t="shared" si="17"/>
        <v>3391.4</v>
      </c>
      <c r="H94" s="187">
        <f>H10+H15+H24+H33+H47+H52+H54+H61+H62+H69+H71+H72+H76+H81+H82+H83+H88+H89+H90+H91+H40+H92+H70</f>
        <v>7572.599999999999</v>
      </c>
      <c r="I94" s="187">
        <f t="shared" si="17"/>
        <v>0</v>
      </c>
      <c r="J94" s="187">
        <f t="shared" si="17"/>
        <v>0</v>
      </c>
      <c r="K94" s="187">
        <f t="shared" si="17"/>
        <v>0</v>
      </c>
      <c r="L94" s="187">
        <f t="shared" si="17"/>
        <v>0</v>
      </c>
      <c r="M94" s="187">
        <f t="shared" si="17"/>
        <v>0</v>
      </c>
      <c r="N94" s="187">
        <f t="shared" si="17"/>
        <v>0</v>
      </c>
      <c r="O94" s="187">
        <f t="shared" si="17"/>
        <v>0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42475.8</v>
      </c>
      <c r="AH94" s="187">
        <f>AH10+AH15+AH24+AH33+AH47+AH52+AH54+AH61+AH62+AH69+AH71+AH72+AH76+AH81+AH82+AH83+AH88+AH89+AH90+AH91+AH70+AH40+AH92</f>
        <v>214237.56300000002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59569.49999999999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4609.6</v>
      </c>
      <c r="F95" s="139">
        <f t="shared" si="18"/>
        <v>2442.9000000000005</v>
      </c>
      <c r="G95" s="139">
        <f t="shared" si="18"/>
        <v>247.2</v>
      </c>
      <c r="H95" s="139">
        <f>H11+H17+H26+H34+H55+H63+H73+H41+H77+H48</f>
        <v>130.6</v>
      </c>
      <c r="I95" s="139">
        <f t="shared" si="18"/>
        <v>0</v>
      </c>
      <c r="J95" s="139">
        <f t="shared" si="18"/>
        <v>0</v>
      </c>
      <c r="K95" s="139">
        <f t="shared" si="18"/>
        <v>0</v>
      </c>
      <c r="L95" s="139">
        <f t="shared" si="18"/>
        <v>0</v>
      </c>
      <c r="M95" s="139">
        <f t="shared" si="18"/>
        <v>0</v>
      </c>
      <c r="N95" s="139">
        <f t="shared" si="18"/>
        <v>0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7430.300000000001</v>
      </c>
      <c r="AH95" s="139">
        <f>B95+C95-AG95</f>
        <v>69367.75999999998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3273.7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878.6</v>
      </c>
      <c r="G96" s="139">
        <f t="shared" si="19"/>
        <v>99.39999999999999</v>
      </c>
      <c r="H96" s="139">
        <f>H12+H20+H29+H36+H57+H66+H44+H80+H74+H53</f>
        <v>220.5</v>
      </c>
      <c r="I96" s="139">
        <f t="shared" si="19"/>
        <v>0</v>
      </c>
      <c r="J96" s="139">
        <f t="shared" si="19"/>
        <v>0</v>
      </c>
      <c r="K96" s="139">
        <f t="shared" si="19"/>
        <v>0</v>
      </c>
      <c r="L96" s="139">
        <f t="shared" si="19"/>
        <v>0</v>
      </c>
      <c r="M96" s="139">
        <f t="shared" si="19"/>
        <v>0</v>
      </c>
      <c r="N96" s="139">
        <f t="shared" si="19"/>
        <v>0</v>
      </c>
      <c r="O96" s="139">
        <f t="shared" si="19"/>
        <v>0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1282.2</v>
      </c>
      <c r="AH96" s="139">
        <f>B96+C96-AG96</f>
        <v>10915.399999999998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0.9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0.9</v>
      </c>
      <c r="AH97" s="139">
        <f>B97+C97-AG97</f>
        <v>14.600000000000001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0.2</v>
      </c>
      <c r="G98" s="139">
        <f t="shared" si="21"/>
        <v>0</v>
      </c>
      <c r="H98" s="139">
        <f>H19+H28+H65+H35+H43+H56+H79</f>
        <v>107.19999999999999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0</v>
      </c>
      <c r="M98" s="139">
        <f t="shared" si="21"/>
        <v>0</v>
      </c>
      <c r="N98" s="139">
        <f t="shared" si="21"/>
        <v>0</v>
      </c>
      <c r="O98" s="139">
        <f t="shared" si="21"/>
        <v>0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107.39999999999999</v>
      </c>
      <c r="AH98" s="139">
        <f>B98+C98-AG98</f>
        <v>3484.799999999998</v>
      </c>
    </row>
    <row r="99" spans="1:34" s="18" customFormat="1" ht="15.75">
      <c r="A99" s="137" t="s">
        <v>16</v>
      </c>
      <c r="B99" s="138">
        <f>B21+B30+B49+B37+B58+B13+B75+B67</f>
        <v>10255.400000000001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1559.4</v>
      </c>
      <c r="G99" s="139">
        <f t="shared" si="22"/>
        <v>0</v>
      </c>
      <c r="H99" s="139">
        <f>H21+H30+H49+H37+H58+H13+H75+H67</f>
        <v>659.2</v>
      </c>
      <c r="I99" s="139">
        <f t="shared" si="22"/>
        <v>0</v>
      </c>
      <c r="J99" s="139">
        <f t="shared" si="22"/>
        <v>0</v>
      </c>
      <c r="K99" s="139">
        <f t="shared" si="22"/>
        <v>0</v>
      </c>
      <c r="L99" s="139">
        <f t="shared" si="22"/>
        <v>0</v>
      </c>
      <c r="M99" s="139">
        <f t="shared" si="22"/>
        <v>0</v>
      </c>
      <c r="N99" s="139">
        <f t="shared" si="22"/>
        <v>0</v>
      </c>
      <c r="O99" s="139">
        <f t="shared" si="22"/>
        <v>0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2218.6000000000004</v>
      </c>
      <c r="AH99" s="139">
        <f>B99+C99-AG99</f>
        <v>12283.700000000004</v>
      </c>
    </row>
    <row r="100" spans="1:34" ht="12.75">
      <c r="A100" s="188" t="s">
        <v>35</v>
      </c>
      <c r="B100" s="189">
        <f>B94-B95-B96-B97-B98-B99</f>
        <v>115401.1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2594.0999999999995</v>
      </c>
      <c r="F100" s="190">
        <f t="shared" si="24"/>
        <v>819.3999999999983</v>
      </c>
      <c r="G100" s="190">
        <f t="shared" si="24"/>
        <v>3044.8</v>
      </c>
      <c r="H100" s="190">
        <f>H94-H95-H96-H97-H98-H99</f>
        <v>6455.099999999999</v>
      </c>
      <c r="I100" s="190">
        <f t="shared" si="24"/>
        <v>0</v>
      </c>
      <c r="J100" s="190">
        <f t="shared" si="24"/>
        <v>0</v>
      </c>
      <c r="K100" s="190">
        <f t="shared" si="24"/>
        <v>0</v>
      </c>
      <c r="L100" s="190">
        <f t="shared" si="24"/>
        <v>0</v>
      </c>
      <c r="M100" s="190">
        <f t="shared" si="24"/>
        <v>0</v>
      </c>
      <c r="N100" s="190">
        <f t="shared" si="24"/>
        <v>0</v>
      </c>
      <c r="O100" s="190">
        <f t="shared" si="24"/>
        <v>0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31436.4</v>
      </c>
      <c r="AH100" s="190">
        <f>AH94-AH95-AH96-AH97-AH98-AH99</f>
        <v>118171.30300000004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2019-07-05T11:45:00Z</cp:lastPrinted>
  <dcterms:created xsi:type="dcterms:W3CDTF">2002-11-05T08:53:00Z</dcterms:created>
  <dcterms:modified xsi:type="dcterms:W3CDTF">2019-07-05T11:45:12Z</dcterms:modified>
  <cp:category/>
  <cp:version/>
  <cp:contentType/>
  <cp:contentStatus/>
</cp:coreProperties>
</file>